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710"/>
  </bookViews>
  <sheets>
    <sheet name="FY19 Demand Gen Rqmt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30" i="1"/>
  <c r="B30"/>
  <c r="I30" s="1"/>
  <c r="H30" s="1"/>
  <c r="G30" s="1"/>
  <c r="F30" s="1"/>
  <c r="E30" s="1"/>
  <c r="D30" s="1"/>
  <c r="C29"/>
  <c r="B29"/>
  <c r="I29" s="1"/>
  <c r="H29" s="1"/>
  <c r="G29" s="1"/>
  <c r="F29" s="1"/>
  <c r="E29" s="1"/>
  <c r="D29" s="1"/>
  <c r="C28"/>
  <c r="C31" s="1"/>
  <c r="B28"/>
  <c r="I28" s="1"/>
  <c r="H28" s="1"/>
  <c r="G28" s="1"/>
  <c r="F28" s="1"/>
  <c r="E28" s="1"/>
  <c r="D28" s="1"/>
  <c r="C26"/>
  <c r="B26"/>
  <c r="I26" s="1"/>
  <c r="H26" s="1"/>
  <c r="G26" s="1"/>
  <c r="F26" s="1"/>
  <c r="E26" s="1"/>
  <c r="D26" s="1"/>
  <c r="C24"/>
  <c r="B24"/>
  <c r="I24" s="1"/>
  <c r="H24" s="1"/>
  <c r="G24" s="1"/>
  <c r="F24" s="1"/>
  <c r="E24" s="1"/>
  <c r="D24" s="1"/>
  <c r="C21"/>
  <c r="B21"/>
  <c r="I21" s="1"/>
  <c r="H21" s="1"/>
  <c r="G21" s="1"/>
  <c r="F21" s="1"/>
  <c r="E21" s="1"/>
  <c r="D21" s="1"/>
  <c r="C20"/>
  <c r="C22" s="1"/>
  <c r="B20"/>
  <c r="I20" s="1"/>
  <c r="C17"/>
  <c r="B17"/>
  <c r="I17" s="1"/>
  <c r="H17" s="1"/>
  <c r="G17" s="1"/>
  <c r="F17" s="1"/>
  <c r="E17" s="1"/>
  <c r="D17" s="1"/>
  <c r="C16"/>
  <c r="B16"/>
  <c r="I16" s="1"/>
  <c r="H16" s="1"/>
  <c r="G16" s="1"/>
  <c r="F16" s="1"/>
  <c r="E16" s="1"/>
  <c r="D16" s="1"/>
  <c r="C15"/>
  <c r="B15"/>
  <c r="I15" s="1"/>
  <c r="H15" s="1"/>
  <c r="G15" s="1"/>
  <c r="F15" s="1"/>
  <c r="E15" s="1"/>
  <c r="D15" s="1"/>
  <c r="C14"/>
  <c r="C18" s="1"/>
  <c r="B14"/>
  <c r="I14" s="1"/>
  <c r="H14" l="1"/>
  <c r="I18"/>
  <c r="H20"/>
  <c r="I22"/>
  <c r="C32"/>
  <c r="B18"/>
  <c r="B22"/>
  <c r="B31"/>
  <c r="H22" l="1"/>
  <c r="G20"/>
  <c r="I31"/>
  <c r="B32"/>
  <c r="G14"/>
  <c r="H18"/>
  <c r="F20" l="1"/>
  <c r="G22"/>
  <c r="H31"/>
  <c r="I32"/>
  <c r="F14"/>
  <c r="G18"/>
  <c r="G31" l="1"/>
  <c r="H32"/>
  <c r="E14"/>
  <c r="F18"/>
  <c r="E20"/>
  <c r="F22"/>
  <c r="D20" l="1"/>
  <c r="D22" s="1"/>
  <c r="E22"/>
  <c r="G32"/>
  <c r="F31"/>
  <c r="D14"/>
  <c r="D18" s="1"/>
  <c r="E18"/>
  <c r="F32" l="1"/>
  <c r="E31"/>
  <c r="D31" l="1"/>
  <c r="D32" s="1"/>
  <c r="E32"/>
</calcChain>
</file>

<file path=xl/sharedStrings.xml><?xml version="1.0" encoding="utf-8"?>
<sst xmlns="http://schemas.openxmlformats.org/spreadsheetml/2006/main" count="43" uniqueCount="30">
  <si>
    <t>Funnel Conversion Rates</t>
  </si>
  <si>
    <t>Sales Cycle Stage</t>
  </si>
  <si>
    <t>Awareness</t>
  </si>
  <si>
    <t>Qualified Lead</t>
  </si>
  <si>
    <t>Business Need ID</t>
  </si>
  <si>
    <t>Evaluation</t>
  </si>
  <si>
    <t>Negotiation</t>
  </si>
  <si>
    <t>Close</t>
  </si>
  <si>
    <t>1. Net New</t>
  </si>
  <si>
    <t>2. Add on</t>
  </si>
  <si>
    <t>3. Expand</t>
  </si>
  <si>
    <t>4. Migration</t>
  </si>
  <si>
    <t>5. Financial</t>
  </si>
  <si>
    <t>Moneywheel Category/Spoke</t>
  </si>
  <si>
    <t>FY19 Target Customer Count</t>
  </si>
  <si>
    <t>FY19 Target ACV</t>
  </si>
  <si>
    <t>1. New VP</t>
  </si>
  <si>
    <t>2. Merger/Divestiture</t>
  </si>
  <si>
    <t>3. Bad Quarter</t>
  </si>
  <si>
    <t>4. Competition</t>
  </si>
  <si>
    <t>Subtotal</t>
  </si>
  <si>
    <t>1. Mobile</t>
  </si>
  <si>
    <t>2. Org Chart Data</t>
  </si>
  <si>
    <t>1. More Seats</t>
  </si>
  <si>
    <t>1. DOS Migration</t>
  </si>
  <si>
    <t>1. Audit</t>
  </si>
  <si>
    <t>2. Disaster Recovery</t>
  </si>
  <si>
    <t>3. Universal License</t>
  </si>
  <si>
    <t xml:space="preserve">   Subtotal</t>
  </si>
  <si>
    <t>Grand Total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</si>
</sst>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164" fontId="0" fillId="0" borderId="1" xfId="3" applyNumberFormat="1" applyFont="1" applyBorder="1" applyAlignment="1"/>
    <xf numFmtId="164" fontId="0" fillId="0" borderId="1" xfId="3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9" fontId="2" fillId="0" borderId="1" xfId="3" applyFont="1" applyFill="1" applyBorder="1"/>
    <xf numFmtId="9" fontId="0" fillId="0" borderId="1" xfId="3" applyFont="1" applyBorder="1"/>
    <xf numFmtId="165" fontId="0" fillId="0" borderId="1" xfId="1" applyNumberFormat="1" applyFont="1" applyBorder="1"/>
    <xf numFmtId="0" fontId="0" fillId="0" borderId="0" xfId="0" applyFont="1"/>
    <xf numFmtId="164" fontId="0" fillId="0" borderId="0" xfId="3" applyNumberFormat="1" applyFont="1" applyAlignment="1"/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165" fontId="1" fillId="0" borderId="1" xfId="1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NumberFormat="1" applyFont="1" applyFill="1" applyBorder="1"/>
    <xf numFmtId="165" fontId="1" fillId="0" borderId="1" xfId="1" applyNumberFormat="1" applyFont="1" applyBorder="1"/>
    <xf numFmtId="0" fontId="0" fillId="0" borderId="1" xfId="0" applyFont="1" applyBorder="1"/>
    <xf numFmtId="164" fontId="1" fillId="0" borderId="1" xfId="3" applyNumberFormat="1" applyFont="1" applyBorder="1"/>
    <xf numFmtId="9" fontId="0" fillId="0" borderId="1" xfId="0" applyNumberFormat="1" applyFont="1" applyBorder="1"/>
    <xf numFmtId="0" fontId="0" fillId="0" borderId="1" xfId="0" applyFont="1" applyFill="1" applyBorder="1" applyAlignment="1">
      <alignment horizontal="left" indent="1"/>
    </xf>
    <xf numFmtId="165" fontId="1" fillId="0" borderId="1" xfId="1" applyNumberFormat="1" applyFont="1" applyFill="1" applyBorder="1"/>
    <xf numFmtId="166" fontId="1" fillId="0" borderId="1" xfId="2" applyNumberFormat="1" applyFont="1" applyFill="1" applyBorder="1"/>
    <xf numFmtId="166" fontId="1" fillId="0" borderId="1" xfId="2" applyNumberFormat="1" applyFont="1" applyBorder="1"/>
    <xf numFmtId="9" fontId="1" fillId="0" borderId="1" xfId="3" applyFont="1" applyBorder="1"/>
    <xf numFmtId="0" fontId="0" fillId="0" borderId="1" xfId="0" applyFill="1" applyBorder="1" applyAlignment="1">
      <alignment horizontal="left" inden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eyWhe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W Base Data"/>
      <sheetName val="MW Base Data (2)"/>
      <sheetName val="FY18 Moneywheel"/>
      <sheetName val="FY19 Moneywheel"/>
      <sheetName val="FY19 Demand Gen Rqmt"/>
      <sheetName val="Pivot1"/>
      <sheetName val="Pivot 2"/>
    </sheetNames>
    <sheetDataSet>
      <sheetData sheetId="0"/>
      <sheetData sheetId="1"/>
      <sheetData sheetId="2"/>
      <sheetData sheetId="3">
        <row r="5">
          <cell r="B5">
            <v>60</v>
          </cell>
          <cell r="C5">
            <v>5200000</v>
          </cell>
        </row>
        <row r="6">
          <cell r="B6">
            <v>40</v>
          </cell>
          <cell r="C6">
            <v>3500000</v>
          </cell>
        </row>
        <row r="7">
          <cell r="B7">
            <v>75</v>
          </cell>
          <cell r="C7">
            <v>5500000</v>
          </cell>
        </row>
        <row r="8">
          <cell r="B8">
            <v>30</v>
          </cell>
          <cell r="C8">
            <v>2600000</v>
          </cell>
        </row>
        <row r="11">
          <cell r="B11">
            <v>50</v>
          </cell>
          <cell r="C11">
            <v>500000</v>
          </cell>
        </row>
        <row r="12">
          <cell r="B12">
            <v>70</v>
          </cell>
          <cell r="C12">
            <v>1650000</v>
          </cell>
        </row>
        <row r="15">
          <cell r="B15">
            <v>100</v>
          </cell>
          <cell r="C15">
            <v>1500000</v>
          </cell>
        </row>
        <row r="17">
          <cell r="B17">
            <v>20</v>
          </cell>
          <cell r="C17">
            <v>50000</v>
          </cell>
        </row>
        <row r="19">
          <cell r="B19">
            <v>20</v>
          </cell>
          <cell r="C19">
            <v>650000</v>
          </cell>
        </row>
        <row r="20">
          <cell r="B20">
            <v>5</v>
          </cell>
          <cell r="C20">
            <v>650000</v>
          </cell>
        </row>
        <row r="21">
          <cell r="B21">
            <v>15</v>
          </cell>
          <cell r="C21">
            <v>300000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topLeftCell="A4" workbookViewId="0">
      <selection activeCell="M9" sqref="M9"/>
    </sheetView>
  </sheetViews>
  <sheetFormatPr defaultRowHeight="15"/>
  <cols>
    <col min="1" max="1" width="23.28515625" bestFit="1" customWidth="1"/>
    <col min="2" max="2" width="10.5703125" customWidth="1"/>
    <col min="3" max="3" width="12.7109375" customWidth="1"/>
    <col min="4" max="4" width="11" customWidth="1"/>
    <col min="5" max="5" width="10.140625" customWidth="1"/>
    <col min="6" max="6" width="12.28515625" customWidth="1"/>
    <col min="7" max="7" width="10.5703125" customWidth="1"/>
    <col min="8" max="8" width="12.42578125" customWidth="1"/>
  </cols>
  <sheetData>
    <row r="2" spans="1:10">
      <c r="A2" t="s">
        <v>0</v>
      </c>
    </row>
    <row r="3" spans="1:10">
      <c r="A3" s="1"/>
      <c r="B3" s="1"/>
      <c r="C3" s="2"/>
      <c r="D3" s="3" t="s">
        <v>1</v>
      </c>
      <c r="E3" s="3"/>
      <c r="F3" s="3"/>
      <c r="G3" s="3"/>
      <c r="H3" s="3"/>
      <c r="I3" s="3"/>
    </row>
    <row r="4" spans="1:10" ht="30">
      <c r="A4" s="1"/>
      <c r="B4" s="1"/>
      <c r="C4" s="1"/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10">
      <c r="A5" s="5" t="s">
        <v>8</v>
      </c>
      <c r="B5" s="1"/>
      <c r="C5" s="1"/>
      <c r="D5" s="1"/>
      <c r="E5" s="6">
        <v>0.05</v>
      </c>
      <c r="F5" s="6">
        <v>0.35</v>
      </c>
      <c r="G5" s="6">
        <v>0.5</v>
      </c>
      <c r="H5" s="6">
        <v>0.75</v>
      </c>
      <c r="I5" s="6">
        <v>0.75</v>
      </c>
    </row>
    <row r="6" spans="1:10">
      <c r="A6" s="5" t="s">
        <v>9</v>
      </c>
      <c r="B6" s="1"/>
      <c r="C6" s="1"/>
      <c r="D6" s="7"/>
      <c r="E6" s="6">
        <v>0.5</v>
      </c>
      <c r="F6" s="6">
        <v>0.9</v>
      </c>
      <c r="G6" s="6">
        <v>0.75</v>
      </c>
      <c r="H6" s="6">
        <v>0.75</v>
      </c>
      <c r="I6" s="6">
        <v>0.75</v>
      </c>
    </row>
    <row r="7" spans="1:10">
      <c r="A7" s="5" t="s">
        <v>10</v>
      </c>
      <c r="B7" s="1"/>
      <c r="C7" s="1"/>
      <c r="D7" s="8"/>
      <c r="E7" s="6">
        <v>0.5</v>
      </c>
      <c r="F7" s="6">
        <v>0.9</v>
      </c>
      <c r="G7" s="6">
        <v>0.75</v>
      </c>
      <c r="H7" s="6">
        <v>0.75</v>
      </c>
      <c r="I7" s="6">
        <v>0.75</v>
      </c>
    </row>
    <row r="8" spans="1:10">
      <c r="A8" s="5" t="s">
        <v>11</v>
      </c>
      <c r="B8" s="1"/>
      <c r="C8" s="1"/>
      <c r="D8" s="8"/>
      <c r="E8" s="6">
        <v>0.5</v>
      </c>
      <c r="F8" s="6">
        <v>0.9</v>
      </c>
      <c r="G8" s="6">
        <v>0.75</v>
      </c>
      <c r="H8" s="6">
        <v>0.75</v>
      </c>
      <c r="I8" s="6">
        <v>0.75</v>
      </c>
    </row>
    <row r="9" spans="1:10">
      <c r="A9" s="5" t="s">
        <v>12</v>
      </c>
      <c r="B9" s="1"/>
      <c r="C9" s="1"/>
      <c r="D9" s="8"/>
      <c r="E9" s="6">
        <v>0.25</v>
      </c>
      <c r="F9" s="6">
        <v>0.9</v>
      </c>
      <c r="G9" s="6">
        <v>0.75</v>
      </c>
      <c r="H9" s="6">
        <v>0.75</v>
      </c>
      <c r="I9" s="6">
        <v>0.75</v>
      </c>
    </row>
    <row r="10" spans="1:10">
      <c r="A10" s="9"/>
    </row>
    <row r="11" spans="1:10">
      <c r="A11" s="1"/>
      <c r="B11" s="1"/>
      <c r="C11" s="8"/>
      <c r="D11" s="1"/>
      <c r="E11" s="3" t="s">
        <v>1</v>
      </c>
      <c r="F11" s="3"/>
      <c r="G11" s="3"/>
      <c r="H11" s="3"/>
      <c r="I11" s="3"/>
      <c r="J11" s="10"/>
    </row>
    <row r="12" spans="1:10" ht="60">
      <c r="A12" s="11" t="s">
        <v>13</v>
      </c>
      <c r="B12" s="12" t="s">
        <v>14</v>
      </c>
      <c r="C12" s="13" t="s">
        <v>15</v>
      </c>
      <c r="D12" s="14" t="s">
        <v>2</v>
      </c>
      <c r="E12" s="14" t="s">
        <v>3</v>
      </c>
      <c r="F12" s="14" t="s">
        <v>4</v>
      </c>
      <c r="G12" s="14" t="s">
        <v>5</v>
      </c>
      <c r="H12" s="14" t="s">
        <v>6</v>
      </c>
      <c r="I12" s="14" t="s">
        <v>7</v>
      </c>
    </row>
    <row r="13" spans="1:10">
      <c r="A13" s="5" t="s">
        <v>8</v>
      </c>
      <c r="B13" s="15"/>
      <c r="C13" s="16"/>
      <c r="D13" s="17"/>
      <c r="E13" s="18"/>
      <c r="F13" s="18"/>
      <c r="G13" s="18"/>
      <c r="H13" s="18"/>
      <c r="I13" s="19"/>
    </row>
    <row r="14" spans="1:10">
      <c r="A14" s="20" t="s">
        <v>16</v>
      </c>
      <c r="B14" s="21">
        <f>'[1]FY19 Moneywheel'!B5</f>
        <v>60</v>
      </c>
      <c r="C14" s="22">
        <f>'[1]FY19 Moneywheel'!C5</f>
        <v>5200000</v>
      </c>
      <c r="D14" s="16">
        <f>E14/$E$5</f>
        <v>12190.476190476193</v>
      </c>
      <c r="E14" s="16">
        <f>F14/$F$5</f>
        <v>609.52380952380963</v>
      </c>
      <c r="F14" s="16">
        <f>G14/$G$5</f>
        <v>213.33333333333334</v>
      </c>
      <c r="G14" s="16">
        <f>H14/$H$5</f>
        <v>106.66666666666667</v>
      </c>
      <c r="H14" s="16">
        <f>I14/$I$5</f>
        <v>80</v>
      </c>
      <c r="I14" s="16">
        <f>B14</f>
        <v>60</v>
      </c>
    </row>
    <row r="15" spans="1:10">
      <c r="A15" s="20" t="s">
        <v>17</v>
      </c>
      <c r="B15" s="21">
        <f>'[1]FY19 Moneywheel'!B6</f>
        <v>40</v>
      </c>
      <c r="C15" s="22">
        <f>'[1]FY19 Moneywheel'!C6</f>
        <v>3500000</v>
      </c>
      <c r="D15" s="16">
        <f t="shared" ref="D15:D17" si="0">E15/$E$5</f>
        <v>8126.9841269841272</v>
      </c>
      <c r="E15" s="16">
        <f t="shared" ref="E15:E17" si="1">F15/$F$5</f>
        <v>406.34920634920638</v>
      </c>
      <c r="F15" s="16">
        <f t="shared" ref="F15:F17" si="2">G15/$G$5</f>
        <v>142.22222222222223</v>
      </c>
      <c r="G15" s="16">
        <f t="shared" ref="G15:G17" si="3">H15/$H$5</f>
        <v>71.111111111111114</v>
      </c>
      <c r="H15" s="16">
        <f t="shared" ref="H15:H17" si="4">I15/$I$5</f>
        <v>53.333333333333336</v>
      </c>
      <c r="I15" s="16">
        <f t="shared" ref="I15:I17" si="5">B15</f>
        <v>40</v>
      </c>
    </row>
    <row r="16" spans="1:10">
      <c r="A16" s="20" t="s">
        <v>18</v>
      </c>
      <c r="B16" s="21">
        <f>'[1]FY19 Moneywheel'!B7</f>
        <v>75</v>
      </c>
      <c r="C16" s="22">
        <f>'[1]FY19 Moneywheel'!C7</f>
        <v>5500000</v>
      </c>
      <c r="D16" s="16">
        <f t="shared" si="0"/>
        <v>15238.09523809524</v>
      </c>
      <c r="E16" s="16">
        <f t="shared" si="1"/>
        <v>761.90476190476204</v>
      </c>
      <c r="F16" s="16">
        <f t="shared" si="2"/>
        <v>266.66666666666669</v>
      </c>
      <c r="G16" s="16">
        <f t="shared" si="3"/>
        <v>133.33333333333334</v>
      </c>
      <c r="H16" s="16">
        <f t="shared" si="4"/>
        <v>100</v>
      </c>
      <c r="I16" s="16">
        <f t="shared" si="5"/>
        <v>75</v>
      </c>
    </row>
    <row r="17" spans="1:9">
      <c r="A17" s="20" t="s">
        <v>19</v>
      </c>
      <c r="B17" s="21">
        <f>'[1]FY19 Moneywheel'!B8</f>
        <v>30</v>
      </c>
      <c r="C17" s="22">
        <f>'[1]FY19 Moneywheel'!C8</f>
        <v>2600000</v>
      </c>
      <c r="D17" s="16">
        <f t="shared" si="0"/>
        <v>6095.2380952380963</v>
      </c>
      <c r="E17" s="16">
        <f t="shared" si="1"/>
        <v>304.76190476190482</v>
      </c>
      <c r="F17" s="16">
        <f t="shared" si="2"/>
        <v>106.66666666666667</v>
      </c>
      <c r="G17" s="16">
        <f t="shared" si="3"/>
        <v>53.333333333333336</v>
      </c>
      <c r="H17" s="16">
        <f t="shared" si="4"/>
        <v>40</v>
      </c>
      <c r="I17" s="16">
        <f t="shared" si="5"/>
        <v>30</v>
      </c>
    </row>
    <row r="18" spans="1:9">
      <c r="A18" s="20" t="s">
        <v>20</v>
      </c>
      <c r="B18" s="21">
        <f>SUM(B14:B17)</f>
        <v>205</v>
      </c>
      <c r="C18" s="22">
        <f>SUM(C14:C17)</f>
        <v>16800000</v>
      </c>
      <c r="D18" s="16">
        <f>SUM(D14:D17)</f>
        <v>41650.793650793661</v>
      </c>
      <c r="E18" s="16">
        <f t="shared" ref="E18:I18" si="6">SUM(E14:E17)</f>
        <v>2082.5396825396829</v>
      </c>
      <c r="F18" s="16">
        <f t="shared" si="6"/>
        <v>728.8888888888888</v>
      </c>
      <c r="G18" s="16">
        <f t="shared" si="6"/>
        <v>364.4444444444444</v>
      </c>
      <c r="H18" s="16">
        <f t="shared" si="6"/>
        <v>273.33333333333337</v>
      </c>
      <c r="I18" s="16">
        <f t="shared" si="6"/>
        <v>205</v>
      </c>
    </row>
    <row r="19" spans="1:9">
      <c r="A19" s="5" t="s">
        <v>9</v>
      </c>
      <c r="B19" s="21"/>
      <c r="C19" s="23"/>
      <c r="D19" s="24"/>
      <c r="E19" s="24"/>
      <c r="F19" s="24"/>
      <c r="G19" s="24"/>
      <c r="H19" s="24"/>
      <c r="I19" s="24"/>
    </row>
    <row r="20" spans="1:9">
      <c r="A20" s="20" t="s">
        <v>21</v>
      </c>
      <c r="B20" s="21">
        <f>'[1]FY19 Moneywheel'!B11</f>
        <v>50</v>
      </c>
      <c r="C20" s="22">
        <f>'[1]FY19 Moneywheel'!C11</f>
        <v>500000</v>
      </c>
      <c r="D20" s="16">
        <f>E20/$E$6</f>
        <v>1015.873015873016</v>
      </c>
      <c r="E20" s="16">
        <f>F20/$F$5</f>
        <v>507.93650793650801</v>
      </c>
      <c r="F20" s="16">
        <f>G20/$G$5</f>
        <v>177.7777777777778</v>
      </c>
      <c r="G20" s="16">
        <f>H20/$H$6</f>
        <v>88.8888888888889</v>
      </c>
      <c r="H20" s="16">
        <f>I20/$I$6</f>
        <v>66.666666666666671</v>
      </c>
      <c r="I20" s="16">
        <f>B20</f>
        <v>50</v>
      </c>
    </row>
    <row r="21" spans="1:9">
      <c r="A21" s="20" t="s">
        <v>22</v>
      </c>
      <c r="B21" s="21">
        <f>'[1]FY19 Moneywheel'!B12</f>
        <v>70</v>
      </c>
      <c r="C21" s="22">
        <f>'[1]FY19 Moneywheel'!C12</f>
        <v>1650000</v>
      </c>
      <c r="D21" s="16">
        <f>E21/$E$6</f>
        <v>1422.2222222222224</v>
      </c>
      <c r="E21" s="16">
        <f>F21/$F$5</f>
        <v>711.1111111111112</v>
      </c>
      <c r="F21" s="16">
        <f>G21/$G$5</f>
        <v>248.88888888888889</v>
      </c>
      <c r="G21" s="16">
        <f>H21/$H$6</f>
        <v>124.44444444444444</v>
      </c>
      <c r="H21" s="16">
        <f>I21/$I$6</f>
        <v>93.333333333333329</v>
      </c>
      <c r="I21" s="16">
        <f>B21</f>
        <v>70</v>
      </c>
    </row>
    <row r="22" spans="1:9">
      <c r="A22" s="20" t="s">
        <v>20</v>
      </c>
      <c r="B22" s="21">
        <f>SUM(B20:B21)</f>
        <v>120</v>
      </c>
      <c r="C22" s="23">
        <f>SUM(C20:C21)</f>
        <v>2150000</v>
      </c>
      <c r="D22" s="16">
        <f>SUM(D20:D21)</f>
        <v>2438.0952380952385</v>
      </c>
      <c r="E22" s="16">
        <f t="shared" ref="E22:I22" si="7">SUM(E20:E21)</f>
        <v>1219.0476190476193</v>
      </c>
      <c r="F22" s="16">
        <f t="shared" si="7"/>
        <v>426.66666666666669</v>
      </c>
      <c r="G22" s="16">
        <f t="shared" si="7"/>
        <v>213.33333333333334</v>
      </c>
      <c r="H22" s="16">
        <f t="shared" si="7"/>
        <v>160</v>
      </c>
      <c r="I22" s="16">
        <f t="shared" si="7"/>
        <v>120</v>
      </c>
    </row>
    <row r="23" spans="1:9">
      <c r="A23" s="5" t="s">
        <v>10</v>
      </c>
      <c r="B23" s="21"/>
      <c r="C23" s="23"/>
      <c r="D23" s="16"/>
      <c r="E23" s="24"/>
      <c r="F23" s="24"/>
      <c r="G23" s="24"/>
      <c r="H23" s="24"/>
      <c r="I23" s="24"/>
    </row>
    <row r="24" spans="1:9">
      <c r="A24" s="20" t="s">
        <v>23</v>
      </c>
      <c r="B24" s="21">
        <f>'[1]FY19 Moneywheel'!B15</f>
        <v>100</v>
      </c>
      <c r="C24" s="22">
        <f>'[1]FY19 Moneywheel'!C15</f>
        <v>1500000</v>
      </c>
      <c r="D24" s="16">
        <f>E24/$E$7</f>
        <v>526.74897119341574</v>
      </c>
      <c r="E24" s="16">
        <f>F24/$F$7</f>
        <v>263.37448559670787</v>
      </c>
      <c r="F24" s="16">
        <f>G24/G7</f>
        <v>237.03703703703707</v>
      </c>
      <c r="G24" s="16">
        <f>H24/$H$7</f>
        <v>177.7777777777778</v>
      </c>
      <c r="H24" s="16">
        <f>I24/$I$7</f>
        <v>133.33333333333334</v>
      </c>
      <c r="I24" s="16">
        <f>B24</f>
        <v>100</v>
      </c>
    </row>
    <row r="25" spans="1:9">
      <c r="A25" s="5" t="s">
        <v>11</v>
      </c>
      <c r="B25" s="21"/>
      <c r="C25" s="23"/>
      <c r="D25" s="16"/>
      <c r="E25" s="24"/>
      <c r="F25" s="24"/>
      <c r="G25" s="24"/>
      <c r="H25" s="24"/>
      <c r="I25" s="24"/>
    </row>
    <row r="26" spans="1:9">
      <c r="A26" s="20" t="s">
        <v>24</v>
      </c>
      <c r="B26" s="21">
        <f>'[1]FY19 Moneywheel'!B17</f>
        <v>20</v>
      </c>
      <c r="C26" s="22">
        <f>'[1]FY19 Moneywheel'!C17</f>
        <v>50000</v>
      </c>
      <c r="D26" s="16">
        <f>E26/$E$8</f>
        <v>105.34979423868313</v>
      </c>
      <c r="E26" s="16">
        <f>F26/$F$8</f>
        <v>52.674897119341566</v>
      </c>
      <c r="F26" s="16">
        <f>G26/$G$8</f>
        <v>47.407407407407412</v>
      </c>
      <c r="G26" s="16">
        <f>H26/$H$8</f>
        <v>35.555555555555557</v>
      </c>
      <c r="H26" s="16">
        <f>I26/$I$8</f>
        <v>26.666666666666668</v>
      </c>
      <c r="I26" s="16">
        <f>B26</f>
        <v>20</v>
      </c>
    </row>
    <row r="27" spans="1:9">
      <c r="A27" s="5" t="s">
        <v>12</v>
      </c>
      <c r="B27" s="21"/>
      <c r="C27" s="23"/>
      <c r="D27" s="16"/>
      <c r="E27" s="24"/>
      <c r="F27" s="24"/>
      <c r="G27" s="24"/>
      <c r="H27" s="24"/>
      <c r="I27" s="24"/>
    </row>
    <row r="28" spans="1:9">
      <c r="A28" s="20" t="s">
        <v>25</v>
      </c>
      <c r="B28" s="21">
        <f>'[1]FY19 Moneywheel'!B19</f>
        <v>20</v>
      </c>
      <c r="C28" s="22">
        <f>'[1]FY19 Moneywheel'!C19</f>
        <v>650000</v>
      </c>
      <c r="D28" s="16">
        <f>E28/$E$9</f>
        <v>210.69958847736626</v>
      </c>
      <c r="E28" s="16">
        <f>F28/$F$9</f>
        <v>52.674897119341566</v>
      </c>
      <c r="F28" s="16">
        <f>G28/$G$9</f>
        <v>47.407407407407412</v>
      </c>
      <c r="G28" s="16">
        <f>H28/$H$9</f>
        <v>35.555555555555557</v>
      </c>
      <c r="H28" s="16">
        <f>I28/$I$9</f>
        <v>26.666666666666668</v>
      </c>
      <c r="I28" s="16">
        <f>B28</f>
        <v>20</v>
      </c>
    </row>
    <row r="29" spans="1:9">
      <c r="A29" s="25" t="s">
        <v>26</v>
      </c>
      <c r="B29" s="21">
        <f>'[1]FY19 Moneywheel'!B20</f>
        <v>5</v>
      </c>
      <c r="C29" s="22">
        <f>'[1]FY19 Moneywheel'!C20</f>
        <v>650000</v>
      </c>
      <c r="D29" s="16">
        <f t="shared" ref="D29:D31" si="8">E29/$E$9</f>
        <v>52.674897119341566</v>
      </c>
      <c r="E29" s="16">
        <f t="shared" ref="E29:E31" si="9">F29/$F$9</f>
        <v>13.168724279835391</v>
      </c>
      <c r="F29" s="16">
        <f t="shared" ref="F29:F31" si="10">G29/$G$9</f>
        <v>11.851851851851853</v>
      </c>
      <c r="G29" s="16">
        <f t="shared" ref="G29:G31" si="11">H29/$H$9</f>
        <v>8.8888888888888893</v>
      </c>
      <c r="H29" s="16">
        <f t="shared" ref="H29:H31" si="12">I29/$I$9</f>
        <v>6.666666666666667</v>
      </c>
      <c r="I29" s="16">
        <f>B29</f>
        <v>5</v>
      </c>
    </row>
    <row r="30" spans="1:9">
      <c r="A30" s="25" t="s">
        <v>27</v>
      </c>
      <c r="B30" s="21">
        <f>'[1]FY19 Moneywheel'!B21</f>
        <v>15</v>
      </c>
      <c r="C30" s="22">
        <f>'[1]FY19 Moneywheel'!C21</f>
        <v>300000</v>
      </c>
      <c r="D30" s="16">
        <f t="shared" si="8"/>
        <v>158.02469135802468</v>
      </c>
      <c r="E30" s="16">
        <f t="shared" si="9"/>
        <v>39.506172839506171</v>
      </c>
      <c r="F30" s="16">
        <f t="shared" si="10"/>
        <v>35.555555555555557</v>
      </c>
      <c r="G30" s="16">
        <f t="shared" si="11"/>
        <v>26.666666666666668</v>
      </c>
      <c r="H30" s="16">
        <f t="shared" si="12"/>
        <v>20</v>
      </c>
      <c r="I30" s="16">
        <f>B30</f>
        <v>15</v>
      </c>
    </row>
    <row r="31" spans="1:9">
      <c r="A31" s="5" t="s">
        <v>28</v>
      </c>
      <c r="B31" s="21">
        <f>SUM(B28:B30)</f>
        <v>40</v>
      </c>
      <c r="C31" s="23">
        <f>SUM(C28:C30)</f>
        <v>1600000</v>
      </c>
      <c r="D31" s="16">
        <f t="shared" si="8"/>
        <v>421.39917695473252</v>
      </c>
      <c r="E31" s="16">
        <f t="shared" si="9"/>
        <v>105.34979423868313</v>
      </c>
      <c r="F31" s="16">
        <f t="shared" si="10"/>
        <v>94.814814814814824</v>
      </c>
      <c r="G31" s="16">
        <f t="shared" si="11"/>
        <v>71.111111111111114</v>
      </c>
      <c r="H31" s="16">
        <f t="shared" si="12"/>
        <v>53.333333333333336</v>
      </c>
      <c r="I31" s="16">
        <f>B31</f>
        <v>40</v>
      </c>
    </row>
    <row r="32" spans="1:9">
      <c r="A32" s="20" t="s">
        <v>29</v>
      </c>
      <c r="B32" s="16">
        <f>B31+B26+B24+B22+B18</f>
        <v>485</v>
      </c>
      <c r="C32" s="23">
        <f>C31+C26+C24+C22+C18</f>
        <v>22100000</v>
      </c>
      <c r="D32" s="16">
        <f>D31+D26+D24+D22+D18</f>
        <v>45142.386831275733</v>
      </c>
      <c r="E32" s="16">
        <f t="shared" ref="E32:I32" si="13">E31+E26+E24+E22+E18</f>
        <v>3722.986478542035</v>
      </c>
      <c r="F32" s="16">
        <f t="shared" si="13"/>
        <v>1534.8148148148148</v>
      </c>
      <c r="G32" s="16">
        <f t="shared" si="13"/>
        <v>862.22222222222217</v>
      </c>
      <c r="H32" s="16">
        <f t="shared" si="13"/>
        <v>646.66666666666674</v>
      </c>
      <c r="I32" s="16">
        <f t="shared" si="13"/>
        <v>485</v>
      </c>
    </row>
  </sheetData>
  <mergeCells count="2">
    <mergeCell ref="D3:I3"/>
    <mergeCell ref="E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FY19 Demand Gen Rqmt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Mecke</dc:creator>
  <cp:lastModifiedBy>John Mecke</cp:lastModifiedBy>
  <dcterms:created xsi:type="dcterms:W3CDTF">2018-10-17T12:14:03Z</dcterms:created>
  <dcterms:modified xsi:type="dcterms:W3CDTF">2018-10-17T12:14:54Z</dcterms:modified>
</cp:coreProperties>
</file>